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Michael Herzog"/>
  <workbookPr defaultThemeVersion="124226"/>
  <bookViews>
    <workbookView activeTab="0" xWindow="240" yWindow="60" windowWidth="15480" windowHeight="9210" tabRatio="500"/>
  </bookViews>
  <sheets>
    <sheet name="Tabelle1" sheetId="1" r:id="rId4"/>
  </sheets>
  <calcPr/>
  <extLst>
    <ext uri="smNativeData">
      <pm:revision xmlns:pm="smNativeData" day="1618350601" val="766" rev="120"/>
      <pm:docPrefs xmlns:pm="smNativeData" id="1618350601" fixedDigits="0" showNotice="1" showFrameBounds="1" autoChart="1" recalcOnPrint="1" recalcOnCopy="1" finalRounding="1" compatTextArt="1" tab="567" useDefinedPrintRange="1" printArea="currentSheet"/>
      <pm:compatibility xmlns:pm="smNativeData" id="1618350601" overlapCells="1"/>
      <pm:defCurrency xmlns:pm="smNativeData" id="1618350601"/>
    </ext>
  </extLst>
</workbook>
</file>

<file path=xl/sharedStrings.xml><?xml version="1.0" encoding="utf-8"?>
<sst xmlns="http://schemas.openxmlformats.org/spreadsheetml/2006/main" count="61" uniqueCount="44">
  <si>
    <t>WILSON</t>
  </si>
  <si>
    <t xml:space="preserve"> ohne fpc</t>
  </si>
  <si>
    <t xml:space="preserve"> mit fpc</t>
  </si>
  <si>
    <t>unten</t>
  </si>
  <si>
    <t>oben</t>
  </si>
  <si>
    <t>ohne</t>
  </si>
  <si>
    <t>cc</t>
  </si>
  <si>
    <t>(o - u)/2</t>
  </si>
  <si>
    <t>mit</t>
  </si>
  <si>
    <t>r =</t>
  </si>
  <si>
    <t>n =</t>
  </si>
  <si>
    <t>1/n</t>
  </si>
  <si>
    <t>2 - 1/n</t>
  </si>
  <si>
    <t>p =</t>
  </si>
  <si>
    <t>1 - p</t>
  </si>
  <si>
    <t>4p</t>
  </si>
  <si>
    <r>
      <t>z</t>
    </r>
    <r>
      <rPr>
        <rFont val="Arial"/>
        <charset val="0"/>
        <family val="2"/>
        <sz val="10"/>
        <b val="0"/>
        <i val="0"/>
        <vertAlign val="subscript"/>
        <extLst>
          <ext uri="smNativeData">
            <pm:charSpec xmlns:pm="smNativeData" id="1618350601" ssSize="60" ssDistance="-5">
              <pm:latin face="Arial" sz="200" weight="normal" i="0"/>
              <pm:cs/>
              <pm:ea/>
            </pm:charSpec>
          </ext>
        </extLst>
      </rPr>
      <t>1-a/2</t>
    </r>
    <r>
      <rPr>
        <rFont val="Arial"/>
        <charset val="0"/>
        <family val="2"/>
        <sz val="10"/>
        <b val="0"/>
        <i val="0"/>
        <vertAlign val="superscript"/>
        <extLst>
          <ext uri="smNativeData">
            <pm:charSpec xmlns:pm="smNativeData" id="1618350601" ssSize="0" ssDistance="0">
              <pm:latin face="Arial" sz="200" weight="normal" i="0"/>
              <pm:cs/>
              <pm:ea/>
            </pm:charSpec>
          </ext>
        </extLst>
      </rPr>
      <t xml:space="preserve"> =</t>
    </r>
  </si>
  <si>
    <t>z²</t>
  </si>
  <si>
    <t>2 + 1/n</t>
  </si>
  <si>
    <t>N =</t>
  </si>
  <si>
    <t>z²+4np(1-p)</t>
  </si>
  <si>
    <t>cc =</t>
  </si>
  <si>
    <t>x²=z²fpc</t>
  </si>
  <si>
    <t>x</t>
  </si>
  <si>
    <t>fpc =</t>
  </si>
  <si>
    <t>x²+4np(1-p)</t>
  </si>
  <si>
    <t>ohne fpc</t>
  </si>
  <si>
    <t>ohne cc</t>
  </si>
  <si>
    <t>2np+z²</t>
  </si>
  <si>
    <t>z*Wurz(z²+4npq)</t>
  </si>
  <si>
    <t>2*(n+z²)</t>
  </si>
  <si>
    <t>mit cc</t>
  </si>
  <si>
    <t>2np+z²-1</t>
  </si>
  <si>
    <t>z²+4np(1-p)+4p-(2+1/n)</t>
  </si>
  <si>
    <t>2np+z²+1</t>
  </si>
  <si>
    <t>z²+4np(1-p)-4p+(2-1/n)</t>
  </si>
  <si>
    <t>mit fpc</t>
  </si>
  <si>
    <t>2np+x²</t>
  </si>
  <si>
    <t>x*Wurz(x²+4npq)</t>
  </si>
  <si>
    <t>2*(n+x²)</t>
  </si>
  <si>
    <t>2np+x²-1</t>
  </si>
  <si>
    <t>x²+4np(1-p)+4p-(2+1/n)</t>
  </si>
  <si>
    <t>2np+x²+1</t>
  </si>
  <si>
    <t>x²+4np(1-p)-4p+(2-1/n)</t>
  </si>
</sst>
</file>

<file path=xl/styles.xml><?xml version="1.0" encoding="utf-8"?>
<styleSheet xmlns="http://schemas.openxmlformats.org/spreadsheetml/2006/main">
  <numFmts count="10">
    <numFmt numFmtId="5" formatCode="#,##0\ &quot;€&quot;;\-#,##0\ &quot;€&quot;"/>
    <numFmt numFmtId="6" formatCode="#,##0\ &quot;€&quot;;[Red]\-#,##0\ &quot;€&quot;"/>
    <numFmt numFmtId="7" formatCode="#,##0.00\ &quot;€&quot;;\-#,##0.00\ &quot;€&quot;"/>
    <numFmt numFmtId="8" formatCode="#,##0.00\ &quot;€&quot;;[Red]\-#,##0.00\ &quot;€&quot;"/>
    <numFmt numFmtId="42" formatCode="_-* #,##0\ &quot;€&quot;_-;\-* #,##0\ &quot;€&quot;_-;_-* &quot;-&quot;\ &quot;€&quot;_-;_-@_-"/>
    <numFmt numFmtId="41" formatCode="_-* #,##0\ _€_-;\-* #,##0\ _€_-;_-* &quot;-&quot;\ _€_-;_-@_-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0.0000"/>
    <numFmt numFmtId="165" formatCode="0.00000000"/>
  </numFmts>
  <fonts count="13">
    <font>
      <name val="Arial"/>
      <family val="2"/>
      <color rgb="FF000000"/>
      <sz val="10"/>
      <extLst>
        <ext uri="smNativeData">
          <pm:charSpec xmlns:pm="smNativeData" id="1618350601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0000FF"/>
      <sz val="10"/>
      <extLst>
        <ext uri="smNativeData">
          <pm:charSpec xmlns:pm="smNativeData" id="1618350601" fgClr="0000FF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FF0000"/>
      <sz val="10"/>
      <extLst>
        <ext uri="smNativeData">
          <pm:charSpec xmlns:pm="smNativeData" id="1618350601" fgClr="FF0000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FF0000"/>
      <sz val="10"/>
      <extLst>
        <ext uri="smNativeData">
          <pm:charSpec xmlns:pm="smNativeData" id="1618350601" fgClr="FF0000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Arial"/>
      <family val="2"/>
      <color rgb="FF007F00"/>
      <sz val="10"/>
      <extLst>
        <ext uri="smNativeData">
          <pm:charSpec xmlns:pm="smNativeData" id="1618350601" fgClr="007F00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0000FF"/>
      <sz val="10"/>
      <extLst>
        <ext uri="smNativeData">
          <pm:charSpec xmlns:pm="smNativeData" id="1618350601" fgClr="0000FF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Arial"/>
      <family val="2"/>
      <color rgb="FF000000"/>
      <sz val="10"/>
      <vertAlign val="subscript"/>
      <extLst>
        <ext uri="smNativeData">
          <pm:charSpec xmlns:pm="smNativeData" id="1618350601" kern="1" ssSize="60" ssDistance="-5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FF00FF"/>
      <sz val="10"/>
      <extLst>
        <ext uri="smNativeData">
          <pm:charSpec xmlns:pm="smNativeData" id="1618350601" fgClr="FF00FF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007F00"/>
      <sz val="10"/>
      <extLst>
        <ext uri="smNativeData">
          <pm:charSpec xmlns:pm="smNativeData" id="1618350601" fgClr="007F00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Arial"/>
      <family val="2"/>
      <b/>
      <color rgb="FF000000"/>
      <sz val="10"/>
      <extLst>
        <ext uri="smNativeData">
          <pm:charSpec xmlns:pm="smNativeData" id="1618350601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Arial"/>
      <family val="2"/>
      <b/>
      <color rgb="FF000000"/>
      <sz val="12"/>
      <extLst>
        <ext uri="smNativeData">
          <pm:charSpec xmlns:pm="smNativeData" id="1618350601" kern="1">
            <pm:latin face="Arial" sz="240" lang="default" weight="bold"/>
            <pm:cs face="Times New Roman" sz="240" lang="default" weight="bold"/>
            <pm:ea face="SimSun" sz="240" lang="default" weight="bold"/>
          </pm:charSpec>
        </ext>
      </extLst>
    </font>
    <font>
      <name val="Calibri"/>
      <family val="2"/>
      <color rgb="FF000000"/>
      <sz val="10"/>
      <extLst>
        <ext uri="smNativeData">
          <pm:charSpec xmlns:pm="smNativeData" id="1618350601" kern="1">
            <pm:latin face="Calibri" sz="200" lang="default"/>
            <pm:cs face="Arial" sz="200" lang="default"/>
            <pm:ea face="Arial" sz="200" lang="default"/>
          </pm:charSpec>
        </ext>
      </extLst>
    </font>
    <font>
      <name val="Calibri"/>
      <family val="2"/>
      <color rgb="FF000000"/>
      <sz val="11"/>
      <extLst>
        <ext uri="smNativeData">
          <pm:charSpec xmlns:pm="smNativeData" id="1618350601" kern="1">
            <pm:latin face="Calibri" sz="220" lang="default"/>
            <pm:cs face="Arial" sz="220" lang="default"/>
            <pm:ea face="Arial" sz="220" lang="default"/>
          </pm:charSpec>
        </ext>
      </extLst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18350601" type="1" fgLvl="100" fgClr="00FFFFFF" bgLvl="100" bgClr="00000000"/>
          </ext>
        </extLst>
      </patternFill>
    </fill>
  </fills>
  <borders count="9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18350601"/>
        </ext>
      </extLst>
    </border>
    <border>
      <left style="thick">
        <color rgb="FF000000"/>
      </left>
      <right style="none">
        <color rgb="FF000000"/>
      </right>
      <top style="thick">
        <color rgb="FF000000"/>
      </top>
      <bottom style="none">
        <color rgb="FF000000"/>
      </bottom>
      <extLst>
        <ext uri="smNativeData">
          <pm:border xmlns:pm="smNativeData" id="1618350601">
            <pm:line position="top" type="1" style="0" width="50" dist="20" width2="20" rgb="000000"/>
            <pm:line position="left" type="1" style="0" width="50" dist="20" width2="20" rgb="000000"/>
          </pm:border>
        </ext>
      </extLst>
    </border>
    <border>
      <left style="none">
        <color rgb="FF000000"/>
      </left>
      <right style="thick">
        <color rgb="FF000000"/>
      </right>
      <top style="thick">
        <color rgb="FF000000"/>
      </top>
      <bottom style="none">
        <color rgb="FF000000"/>
      </bottom>
      <extLst>
        <ext uri="smNativeData">
          <pm:border xmlns:pm="smNativeData" id="1618350601">
            <pm:line position="top" type="1" style="0" width="50" dist="20" width2="20" rgb="000000"/>
            <pm:line position="right" type="1" style="0" width="50" dist="20" width2="20" rgb="000000"/>
          </pm:border>
        </ext>
      </extLst>
    </border>
    <border>
      <left style="thick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18350601">
            <pm:line position="left" type="1" style="0" width="50" dist="20" width2="20" rgb="000000"/>
          </pm:border>
        </ext>
      </extLst>
    </border>
    <border>
      <left style="none">
        <color rgb="FF000000"/>
      </left>
      <right style="thick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18350601">
            <pm:line position="right" type="1" style="0" width="50" dist="20" width2="20" rgb="000000"/>
          </pm:border>
        </ext>
      </extLst>
    </border>
    <border>
      <left style="thick">
        <color rgb="FF000000"/>
      </left>
      <right style="none">
        <color rgb="FF000000"/>
      </right>
      <top style="none">
        <color rgb="FF000000"/>
      </top>
      <bottom style="thick">
        <color rgb="FF000000"/>
      </bottom>
      <extLst>
        <ext uri="smNativeData">
          <pm:border xmlns:pm="smNativeData" id="1618350601">
            <pm:line position="bottom" type="1" style="0" width="50" dist="20" width2="20" rgb="000000"/>
            <pm:line position="left" type="1" style="0" width="50" dist="20" width2="20" rgb="000000"/>
          </pm:border>
        </ext>
      </extLst>
    </border>
    <border>
      <left style="none">
        <color rgb="FF000000"/>
      </left>
      <right style="thick">
        <color rgb="FF000000"/>
      </right>
      <top style="none">
        <color rgb="FF000000"/>
      </top>
      <bottom style="thick">
        <color rgb="FF000000"/>
      </bottom>
      <extLst>
        <ext uri="smNativeData">
          <pm:border xmlns:pm="smNativeData" id="1618350601">
            <pm:line position="bottom" type="1" style="0" width="50" dist="20" width2="20" rgb="000000"/>
            <pm:line position="right" type="1" style="0" width="5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000000"/>
      </bottom>
      <extLst>
        <ext uri="smNativeData">
          <pm:border xmlns:pm="smNativeData" id="1618350601">
            <pm:line position="bottom" type="1" style="0" width="5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18350601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38">
    <xf numFmtId="0" fontId="0" fillId="0" borderId="0" xfId="0"/>
    <xf numFmtId="0" fontId="2" fillId="0" borderId="0" xfId="0" applyFont="1" applyProtection="1">
      <protection locked="0" hidden="0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8" fillId="0" borderId="0" xfId="0" applyFont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164" fontId="7" fillId="0" borderId="3" xfId="0" applyNumberFormat="1" applyFont="1" applyBorder="1" applyAlignment="1">
      <alignment horizontal="center"/>
    </xf>
    <xf numFmtId="164" fontId="7" fillId="0" borderId="4" xfId="0" applyNumberFormat="1" applyFont="1" applyBorder="1" applyAlignment="1">
      <alignment horizontal="center"/>
    </xf>
    <xf numFmtId="164" fontId="7" fillId="0" borderId="5" xfId="0" applyNumberFormat="1" applyFont="1" applyBorder="1" applyAlignment="1">
      <alignment horizontal="center"/>
    </xf>
    <xf numFmtId="164" fontId="7" fillId="0" borderId="6" xfId="0" applyNumberFormat="1" applyFont="1" applyBorder="1" applyAlignment="1">
      <alignment horizontal="center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0" fillId="0" borderId="7" xfId="0" applyBorder="1"/>
    <xf numFmtId="0" fontId="5" fillId="0" borderId="0" xfId="0" applyFont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7" xfId="0" applyFont="1" applyBorder="1"/>
    <xf numFmtId="0" fontId="1" fillId="0" borderId="0" xfId="0" applyFont="1" applyAlignment="1">
      <alignment horizontal="center" vertical="center"/>
    </xf>
    <xf numFmtId="0" fontId="9" fillId="0" borderId="0" xfId="0" applyFont="1"/>
    <xf numFmtId="0" fontId="3" fillId="0" borderId="0" xfId="0" applyFont="1"/>
    <xf numFmtId="164" fontId="0" fillId="0" borderId="0" xfId="0" applyNumberFormat="1"/>
    <xf numFmtId="0" fontId="4" fillId="0" borderId="0" xfId="0" applyFont="1" applyAlignment="1">
      <alignment horizontal="center"/>
    </xf>
    <xf numFmtId="0" fontId="1" fillId="0" borderId="0" xfId="0" applyFont="1"/>
    <xf numFmtId="165" fontId="0" fillId="0" borderId="0" xfId="0" applyNumberFormat="1"/>
    <xf numFmtId="165" fontId="0" fillId="0" borderId="7" xfId="0" applyNumberFormat="1" applyBorder="1" applyAlignment="1">
      <alignment horizontal="center"/>
    </xf>
    <xf numFmtId="165" fontId="0" fillId="0" borderId="0" xfId="0" applyNumberFormat="1" applyAlignment="1">
      <alignment horizontal="center"/>
    </xf>
    <xf numFmtId="0" fontId="10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 quotePrefix="1">
      <alignment/>
    </xf>
    <xf numFmtId="0" fontId="0" fillId="0" borderId="0" xfId="0" applyAlignment="1" quotePrefix="1">
      <alignment horizontal="center"/>
    </xf>
    <xf numFmtId="165" fontId="0" fillId="0" borderId="0" xfId="0" applyNumberFormat="1" applyAlignment="1" quotePrefix="1">
      <alignment horizontal="center"/>
    </xf>
  </cellXfs>
  <cellStyles count="1">
    <cellStyle name="Normal" xfId="0" builtinId="0"/>
  </cellStyles>
  <dxfs count="0"/>
  <tableStyles count="0"/>
  <extLst>
    <ext uri="smNativeData">
      <pm:charStyles xmlns:pm="smNativeData" id="1618350601" count="1">
        <pm:charStyle name="Normal" fontId="0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114935</xdr:colOff>
      <xdr:row>7</xdr:row>
      <xdr:rowOff>104775</xdr:rowOff>
    </xdr:from>
    <xdr:to>
      <xdr:col>8</xdr:col>
      <xdr:colOff>47625</xdr:colOff>
      <xdr:row>29</xdr:row>
      <xdr:rowOff>47625</xdr:rowOff>
    </xdr:to>
    <xdr:sp macro="">
      <xdr:nvSpPr>
        <xdr:cNvPr id="2" name="Textfeld 1"/>
        <xdr:cNvSpPr>
          <a:extLst>
            <a:ext uri="smNativeData">
              <pm:smNativeData xmlns:pm="smNativeData" val="SMDATA_11_CRJ2YBMAAAAlAAAAZAAAAI0AAAAAkAAAAEgAAACQAAAASAAAAAAAAAAAAAAAAAAAAAEAAABQAAAAAAAAAAAA4D8AAAAAAADgPwAAAAAAAOA/AAAAAAAA4D8AAAAAAADgPwAAAAAAAOA/AAAAAAAA4D8AAAAAAADgPwAAAAAAAOA/AAAAAAAA4D8CAAAAjAAAAAEAAAAAAAAA////AAAAAAAAAAAAAAAAAAAAAAAAAAAAAAAAAAAAAAAAAAAAeAAAAAEAAABAAAAAAAAAAAAAAABaAAAAAAAAAAAAAAAAAAAAAAAAAAAAAAAAAAAAAAAAAAAAAAAAAAAAAAAAAAAAAAAAAAAAAAAAAAAAAAAAAAAAAAAAAAAAAAAAAAAAFAAAADwAAAABAAAAAAAAAL29vQAPAAAAAQAAACMAAAAjAAAAIwAAAB4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BcAAAAUAAAAAAAAAAAAAAD/fwAA/38AAAAAAAAJAAAABAAAAAAAAAAMAAAAEAAAAAAAAAAAAAAAAAAAAAAAAAAeAAAAaAAAAAAAAAAAAAAAAAAAAAAAAAAAAAAAECcAABAnAAAAAAAAAAAAAAAAAAAAAAAAAAAAAAAAAAAAAAAAAAAAABQAAAAAAAAAwMD/AAAAAABkAAAAMgAAAAAAAABkAAAAAAAAAH9/fwAKAAAAIQAAADAAAAAsAAAABwAAAAQAAABNAlQAHQAAAAgAAADhAEUATREAAGUIAACqGQAAawgAAAAAAAA="/>
            </a:ext>
          </a:extLst>
        </xdr:cNvSpPr>
      </xdr:nvSpPr>
      <xdr:spPr>
        <a:xfrm>
          <a:off x="2812415" y="1364615"/>
          <a:ext cx="4171950" cy="1368425"/>
        </a:xfrm>
        <a:prstGeom prst="rect">
          <a:avLst/>
        </a:prstGeom>
        <a:solidFill>
          <a:srgbClr val="FFFFFF"/>
        </a:solidFill>
        <a:ln w="9525" cap="flat">
          <a:solidFill>
            <a:srgbClr val="BDBDBD"/>
          </a:solidFill>
          <a:prstDash val="solid"/>
          <a:headEnd type="none" w="med" len="med"/>
          <a:tailEnd type="none" w="med" len="med"/>
        </a:ln>
        <a:effectLst/>
      </xdr:spPr>
      <xdr:txBody>
        <a:bodyPr spcFirstLastPara="1" vertOverflow="clip" horzOverflow="clip" wrap="square" lIns="91440" tIns="45720" rIns="91440" bIns="45720" anchor="t"/>
        <a:lstStyle/>
        <a:p>
          <a:pPr algn="l" defTabSz="360045" rtl="0">
            <a:defRPr sz="1000"/>
          </a:pPr>
          <a:r>
            <a:rPr lang="de-de" sz="1100" b="0" i="0" u="none" strike="noStrike" kern="100" baseline="0">
              <a:solidFill>
                <a:srgbClr val="000000"/>
              </a:solidFill>
              <a:latin typeface="Calibri" pitchFamily="2" charset="0"/>
              <a:ea typeface="Arial" pitchFamily="2" charset="0"/>
              <a:cs typeface="Arial" pitchFamily="2" charset="0"/>
            </a:rPr>
            <a:t>Berechnung der Konfidenzintervalle nach Wilson</a:t>
          </a:r>
        </a:p>
        <a:p>
          <a:pPr algn="l" defTabSz="360045" rtl="0">
            <a:defRPr sz="1000"/>
          </a:pPr>
        </a:p>
        <a:p>
          <a:pPr algn="l" defTabSz="360045" rtl="0">
            <a:defRPr sz="1000"/>
          </a:pPr>
          <a:r>
            <a:rPr lang="de-de" sz="1100" b="0" i="0" u="none" strike="noStrike" kern="100" baseline="0">
              <a:solidFill>
                <a:srgbClr val="000000"/>
              </a:solidFill>
              <a:latin typeface="Calibri" pitchFamily="2" charset="0"/>
              <a:ea typeface="Arial" pitchFamily="2" charset="0"/>
              <a:cs typeface="Arial" pitchFamily="2" charset="0"/>
            </a:rPr>
            <a:t>r = Numerator</a:t>
          </a:r>
        </a:p>
        <a:p>
          <a:pPr algn="l" defTabSz="360045" rtl="0">
            <a:defRPr sz="1000"/>
          </a:pPr>
          <a:r>
            <a:rPr lang="de-de" sz="1100" b="0" i="0" u="none" strike="noStrike" kern="100" baseline="0">
              <a:solidFill>
                <a:srgbClr val="000000"/>
              </a:solidFill>
              <a:latin typeface="Calibri" pitchFamily="2" charset="0"/>
              <a:ea typeface="Arial" pitchFamily="2" charset="0"/>
              <a:cs typeface="Arial" pitchFamily="2" charset="0"/>
            </a:rPr>
            <a:t>n = Denominator</a:t>
          </a:r>
        </a:p>
        <a:p>
          <a:pPr algn="l" defTabSz="360045" rtl="0">
            <a:defRPr sz="1000"/>
          </a:pPr>
          <a:r>
            <a:rPr lang="de-de" sz="1100" b="0" i="0" u="none" strike="noStrike" kern="100" baseline="0">
              <a:solidFill>
                <a:srgbClr val="000000"/>
              </a:solidFill>
              <a:latin typeface="Calibri" pitchFamily="2" charset="0"/>
              <a:ea typeface="Arial" pitchFamily="2" charset="0"/>
              <a:cs typeface="Arial" pitchFamily="2" charset="0"/>
            </a:rPr>
            <a:t>N = Population</a:t>
          </a:r>
        </a:p>
        <a:p>
          <a:pPr algn="l" defTabSz="360045" rtl="0">
            <a:defRPr sz="1000"/>
          </a:pPr>
          <a:r>
            <a:rPr lang="de-de" sz="1100" b="0" i="0" u="none" strike="noStrike" kern="100" baseline="0">
              <a:solidFill>
                <a:srgbClr val="000000"/>
              </a:solidFill>
              <a:latin typeface="Calibri" pitchFamily="2" charset="0"/>
              <a:ea typeface="Arial" pitchFamily="2" charset="0"/>
              <a:cs typeface="Arial" pitchFamily="2" charset="0"/>
            </a:rPr>
            <a:t>cc = continuity correction</a:t>
          </a:r>
        </a:p>
        <a:p>
          <a:pPr algn="l" defTabSz="360045" rtl="0">
            <a:defRPr sz="1000"/>
          </a:pPr>
          <a:r>
            <a:rPr lang="de-de" sz="1100" b="0" i="0" u="none" strike="noStrike" kern="100" baseline="0">
              <a:solidFill>
                <a:srgbClr val="000000"/>
              </a:solidFill>
              <a:latin typeface="Calibri" pitchFamily="2" charset="0"/>
              <a:ea typeface="Arial" pitchFamily="2" charset="0"/>
              <a:cs typeface="Arial" pitchFamily="2" charset="0"/>
            </a:rPr>
            <a:t>fpc = finite population correction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 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view="normal" workbookViewId="0">
      <selection activeCell="D8" sqref="D8"/>
    </sheetView>
  </sheetViews>
  <sheetFormatPr baseColWidth="9" defaultColWidth="10.000000" defaultRowHeight="13.45"/>
  <cols>
    <col min="1" max="1" width="5.711712" customWidth="1" style="0"/>
    <col min="2" max="2" width="8.423423" customWidth="1" style="0"/>
    <col min="3" max="3" width="7.711712" customWidth="1" style="0"/>
    <col min="4" max="4" width="16.423423" customWidth="1" style="0"/>
    <col min="5" max="5" width="19.855856" customWidth="1" style="0"/>
    <col min="6" max="6" width="16.288288" customWidth="1" style="0"/>
    <col min="7" max="7" width="11.711712" customWidth="1" style="0"/>
    <col min="8" max="8" width="12.288288" customWidth="1" style="0"/>
    <col min="9" max="11" width="10.000000" style="0"/>
    <col min="12" max="13" width="15.288288" customWidth="1" style="0"/>
    <col min="14" max="16384" width="10.000000" style="0"/>
  </cols>
  <sheetData>
    <row r="1" spans="4:4">
      <c r="D1" s="29" t="s">
        <v>0</v>
      </c>
    </row>
    <row r="2" spans="4:7">
      <c r="D2" s="30" t="s">
        <v>1</v>
      </c>
      <c r="E2" s="30"/>
      <c r="F2" s="31" t="s">
        <v>2</v>
      </c>
      <c r="G2" s="31"/>
    </row>
    <row r="3" spans="4:7">
      <c r="D3" s="2" t="s">
        <v>3</v>
      </c>
      <c r="E3" s="3" t="s">
        <v>4</v>
      </c>
      <c r="F3" s="2" t="s">
        <v>3</v>
      </c>
      <c r="G3" s="3" t="s">
        <v>4</v>
      </c>
    </row>
    <row r="4" spans="3:7">
      <c r="C4" s="4" t="s">
        <v>5</v>
      </c>
      <c r="D4" s="5">
        <f>(D17-E17)/F17</f>
        <v>0.370526639109125</v>
      </c>
      <c r="E4" s="6">
        <f>(D17+E17)/F17</f>
        <v>0.490927415976743031</v>
      </c>
      <c r="F4" s="5">
        <f>(D23-E23)/F23</f>
        <v>0.384525872674139002</v>
      </c>
      <c r="G4" s="6">
        <f>(D23+E23)/F23</f>
        <v>0.476050671222230992</v>
      </c>
    </row>
    <row r="5" spans="2:7">
      <c r="B5" s="7" t="s">
        <v>6</v>
      </c>
      <c r="C5" s="8"/>
      <c r="D5" s="9" t="s">
        <v>7</v>
      </c>
      <c r="E5" s="10">
        <f>(E4-D4)/2</f>
        <v>0.0602003884338090067</v>
      </c>
      <c r="F5" s="9" t="s">
        <v>7</v>
      </c>
      <c r="G5" s="10">
        <f>(G4-F4)/2</f>
        <v>0.0457623992740460039</v>
      </c>
    </row>
    <row r="6" spans="3:7">
      <c r="C6" s="4" t="s">
        <v>8</v>
      </c>
      <c r="D6" s="5">
        <f>(D19-(D11*SQRT(E19)))/F19</f>
        <v>0.368636088327144007</v>
      </c>
      <c r="E6" s="6">
        <f>(D21+(D11*SQRT(E21)))/F21</f>
        <v>0.492884422333857941</v>
      </c>
      <c r="F6" s="5">
        <f>(D25-H13*SQRT(E25))/F25</f>
        <v>0.382615217802970964</v>
      </c>
      <c r="G6" s="6">
        <f>(D27+H13*SQRT(E27))/F27</f>
        <v>0.478012169848843005</v>
      </c>
    </row>
    <row r="7" spans="4:7">
      <c r="D7" s="11" t="s">
        <v>7</v>
      </c>
      <c r="E7" s="12">
        <f>(E6-D6)/2</f>
        <v>0.0621241670033569982</v>
      </c>
      <c r="F7" s="11" t="s">
        <v>7</v>
      </c>
      <c r="G7" s="12">
        <f>(G6-F6)/2</f>
        <v>0.0476984760229360027</v>
      </c>
    </row>
    <row r="8" spans="3:4">
      <c r="C8" s="14" t="s">
        <v>9</v>
      </c>
      <c r="D8" s="1" t="n">
        <v>110</v>
      </c>
    </row>
    <row r="9" spans="3:8">
      <c r="C9" s="14" t="s">
        <v>10</v>
      </c>
      <c r="D9" s="1" t="n">
        <v>256</v>
      </c>
      <c r="E9" s="26">
        <f>1/D9</f>
        <v>0.00390625</v>
      </c>
      <c r="F9" s="35" t="s">
        <v>11</v>
      </c>
      <c r="G9" s="35" t="s">
        <v>12</v>
      </c>
      <c r="H9" s="26">
        <f>2-E9</f>
        <v>1.99609375</v>
      </c>
    </row>
    <row r="10" spans="3:8">
      <c r="C10" s="13" t="s">
        <v>13</v>
      </c>
      <c r="D10" s="26">
        <f>D8/D9</f>
        <v>0.4296875</v>
      </c>
      <c r="E10" s="26">
        <f>1-D10</f>
        <v>0.5703125</v>
      </c>
      <c r="F10" s="35" t="s">
        <v>14</v>
      </c>
      <c r="G10" s="35" t="s">
        <v>15</v>
      </c>
      <c r="H10" s="26">
        <f>4*D10</f>
        <v>1.71875</v>
      </c>
    </row>
    <row r="11" spans="3:8">
      <c r="C11" s="13" t="s">
        <v>16</v>
      </c>
      <c r="D11" s="1" t="n">
        <v>1.95999999999999996</v>
      </c>
      <c r="E11" s="26">
        <f>D11*D11</f>
        <v>3.84160000000000004</v>
      </c>
      <c r="F11" s="0" t="s">
        <v>17</v>
      </c>
      <c r="G11" s="35" t="s">
        <v>18</v>
      </c>
      <c r="H11" s="26">
        <f>2+E9</f>
        <v>2.00390625</v>
      </c>
    </row>
    <row r="12" spans="3:8">
      <c r="C12" s="14" t="s">
        <v>19</v>
      </c>
      <c r="D12" s="1" t="n">
        <v>600</v>
      </c>
      <c r="E12" s="26">
        <f>E11+(4*D9*D10*E10)</f>
        <v>254.7791</v>
      </c>
      <c r="F12" s="0" t="s">
        <v>20</v>
      </c>
      <c r="H12" s="26"/>
    </row>
    <row r="13" spans="3:8">
      <c r="C13" s="13" t="s">
        <v>21</v>
      </c>
      <c r="D13" s="26">
        <f>1/(2*D9)</f>
        <v>0.001953125</v>
      </c>
      <c r="E13" s="26">
        <f>D14*E11</f>
        <v>2.20619432387311987</v>
      </c>
      <c r="F13" s="0" t="s">
        <v>22</v>
      </c>
      <c r="G13" s="0" t="s">
        <v>23</v>
      </c>
      <c r="H13" s="26">
        <f>SQRT(E13)</f>
        <v>1.48532633581752993</v>
      </c>
    </row>
    <row r="14" spans="3:8">
      <c r="C14" s="13" t="s">
        <v>24</v>
      </c>
      <c r="D14" s="0">
        <f>((D12-D9)/(D12-1))</f>
        <v>0.574290484140234003</v>
      </c>
      <c r="E14" s="26">
        <f>E13+(4*D9*D10*E10)</f>
        <v>253.143694323873007</v>
      </c>
      <c r="F14" s="0" t="s">
        <v>25</v>
      </c>
      <c r="H14" s="26"/>
    </row>
    <row r="15" spans="1:7" hidden="1">
      <c r="A15" s="15"/>
      <c r="B15" s="15"/>
      <c r="C15" s="15"/>
      <c r="D15" s="15"/>
      <c r="E15" s="15"/>
      <c r="F15" s="15"/>
      <c r="G15" s="15"/>
      <extLst>
        <ext uri="smNativeData">
          <pm:rowDef xmlns:pm="smNativeData" id="1618350601" r="15" hidden="1" collapsedDB="0" collapsedOL="0"/>
        </ext>
      </extLst>
    </row>
    <row r="16" spans="1:13" hidden="1" ht="17.10" customHeight="1">
      <c r="A16" s="16"/>
      <c r="B16" s="16" t="s">
        <v>26</v>
      </c>
      <c r="C16" s="4" t="s">
        <v>27</v>
      </c>
      <c r="D16" s="36" t="s">
        <v>28</v>
      </c>
      <c r="E16" s="8" t="s">
        <v>29</v>
      </c>
      <c r="F16" s="36" t="s">
        <v>30</v>
      </c>
      <c r="K16" s="17"/>
      <c r="L16" s="18"/>
      <c r="M16" s="18"/>
      <extLst>
        <ext uri="smNativeData">
          <pm:rowDef xmlns:pm="smNativeData" id="1618350601" r="16" hidden="1" collapsedDB="0" collapsedOL="0"/>
        </ext>
      </extLst>
    </row>
    <row r="17" spans="1:13" hidden="1" ht="17.10" customHeight="1">
      <c r="A17" s="19"/>
      <c r="B17" s="19"/>
      <c r="C17" s="19"/>
      <c r="D17" s="27">
        <f>(2*D9*D10)+E11</f>
        <v>223.8416</v>
      </c>
      <c r="E17" s="27">
        <f>D11*SQRT(E12)</f>
        <v>31.2851305025247015</v>
      </c>
      <c r="F17" s="27">
        <f>2*(D9+E11)</f>
        <v>519.683200000000056</v>
      </c>
      <c r="G17" s="15"/>
      <c r="K17" s="18"/>
      <c r="L17" s="20"/>
      <c r="M17" s="20"/>
      <extLst>
        <ext uri="smNativeData">
          <pm:rowDef xmlns:pm="smNativeData" id="1618350601" r="17" hidden="1" collapsedDB="0" collapsedOL="0"/>
        </ext>
      </extLst>
    </row>
    <row r="18" spans="1:13" hidden="1" ht="17.10" customHeight="1">
      <c r="A18" s="21" t="s">
        <v>3</v>
      </c>
      <c r="B18" s="16" t="s">
        <v>26</v>
      </c>
      <c r="C18" s="4" t="s">
        <v>31</v>
      </c>
      <c r="D18" s="36" t="s">
        <v>32</v>
      </c>
      <c r="E18" s="8" t="s">
        <v>33</v>
      </c>
      <c r="F18" s="36" t="s">
        <v>30</v>
      </c>
      <c r="K18" s="18"/>
      <c r="L18" s="20"/>
      <c r="M18" s="20"/>
      <extLst>
        <ext uri="smNativeData">
          <pm:rowDef xmlns:pm="smNativeData" id="1618350601" r="18" hidden="1" collapsedDB="0" collapsedOL="0"/>
        </ext>
      </extLst>
    </row>
    <row r="19" spans="1:13" hidden="1" ht="17.10" customHeight="1">
      <c r="A19" s="16"/>
      <c r="B19" s="16"/>
      <c r="C19" s="4"/>
      <c r="D19" s="28">
        <f>D17-1</f>
        <v>222.8416</v>
      </c>
      <c r="E19" s="28">
        <f>E12+H10-H11</f>
        <v>254.49394375</v>
      </c>
      <c r="F19" s="28">
        <f>F17</f>
        <v>519.683200000000056</v>
      </c>
      <c r="K19" s="18"/>
      <c r="L19" s="20"/>
      <c r="M19" s="20"/>
      <extLst>
        <ext uri="smNativeData">
          <pm:rowDef xmlns:pm="smNativeData" id="1618350601" r="19" hidden="1" collapsedDB="0" collapsedOL="0"/>
        </ext>
      </extLst>
    </row>
    <row r="20" spans="1:13" hidden="1" ht="17.10" customHeight="1">
      <c r="A20" s="21" t="s">
        <v>4</v>
      </c>
      <c r="B20" s="16"/>
      <c r="C20" s="4"/>
      <c r="D20" s="36" t="s">
        <v>34</v>
      </c>
      <c r="E20" s="8" t="s">
        <v>35</v>
      </c>
      <c r="F20" s="36" t="s">
        <v>30</v>
      </c>
      <c r="K20" s="18"/>
      <c r="L20" s="20"/>
      <c r="M20" s="20"/>
      <extLst>
        <ext uri="smNativeData">
          <pm:rowDef xmlns:pm="smNativeData" id="1618350601" r="20" hidden="1" collapsedDB="0" collapsedOL="0"/>
        </ext>
      </extLst>
    </row>
    <row r="21" spans="1:7" hidden="1" ht="17.10" customHeight="1">
      <c r="A21" s="19"/>
      <c r="B21" s="19"/>
      <c r="C21" s="19"/>
      <c r="D21" s="27">
        <f>D17+1</f>
        <v>224.8416</v>
      </c>
      <c r="E21" s="27">
        <f>E12-H10+H9</f>
        <v>255.05644375</v>
      </c>
      <c r="F21" s="27">
        <f>F17</f>
        <v>519.683200000000056</v>
      </c>
      <c r="G21" s="15"/>
      <extLst>
        <ext uri="smNativeData">
          <pm:rowDef xmlns:pm="smNativeData" id="1618350601" r="21" hidden="1" collapsedDB="0" collapsedOL="0"/>
        </ext>
      </extLst>
    </row>
    <row r="22" spans="1:13" hidden="1" ht="17.10" customHeight="1">
      <c r="A22" s="22"/>
      <c r="B22" s="22" t="s">
        <v>36</v>
      </c>
      <c r="C22" s="4" t="s">
        <v>27</v>
      </c>
      <c r="D22" s="36" t="s">
        <v>37</v>
      </c>
      <c r="E22" s="8" t="s">
        <v>38</v>
      </c>
      <c r="F22" s="36" t="s">
        <v>39</v>
      </c>
      <c r="L22" s="23"/>
      <c r="M22" s="23"/>
      <extLst>
        <ext uri="smNativeData">
          <pm:rowDef xmlns:pm="smNativeData" id="1618350601" r="22" hidden="1" collapsedDB="0" collapsedOL="0"/>
        </ext>
      </extLst>
    </row>
    <row r="23" spans="1:13" hidden="1" ht="17.10" customHeight="1">
      <c r="A23" s="19"/>
      <c r="B23" s="19"/>
      <c r="C23" s="19"/>
      <c r="D23" s="27">
        <f>(2*D9*D10)+E13</f>
        <v>222.206194323873007</v>
      </c>
      <c r="E23" s="27">
        <f>H13*SQRT(E14)</f>
        <v>23.6322699193624004</v>
      </c>
      <c r="F23" s="27">
        <f>2*(D9+E13)</f>
        <v>516.412388647745956</v>
      </c>
      <c r="G23" s="15"/>
      <c r="L23" s="23"/>
      <c r="M23" s="23"/>
      <extLst>
        <ext uri="smNativeData">
          <pm:rowDef xmlns:pm="smNativeData" id="1618350601" r="23" hidden="1" collapsedDB="0" collapsedOL="0"/>
        </ext>
      </extLst>
    </row>
    <row r="24" spans="1:6" hidden="1" ht="17.10" customHeight="1">
      <c r="A24" s="21" t="s">
        <v>3</v>
      </c>
      <c r="B24" s="22" t="s">
        <v>36</v>
      </c>
      <c r="C24" s="4" t="s">
        <v>31</v>
      </c>
      <c r="D24" s="36" t="s">
        <v>40</v>
      </c>
      <c r="E24" s="8" t="s">
        <v>41</v>
      </c>
      <c r="F24" s="36" t="s">
        <v>39</v>
      </c>
      <extLst>
        <ext uri="smNativeData">
          <pm:rowDef xmlns:pm="smNativeData" id="1618350601" r="24" hidden="1" collapsedDB="0" collapsedOL="0"/>
        </ext>
      </extLst>
    </row>
    <row r="25" spans="1:6" hidden="1" ht="17.10" customHeight="1">
      <c r="A25" s="21"/>
      <c r="B25" s="22"/>
      <c r="C25" s="4"/>
      <c r="D25" s="28">
        <f>D23-1</f>
        <v>221.206194323873007</v>
      </c>
      <c r="E25" s="28">
        <f>E14+H10-H11</f>
        <v>252.858538073873007</v>
      </c>
      <c r="F25" s="28">
        <f>F23</f>
        <v>516.412388647745956</v>
      </c>
      <extLst>
        <ext uri="smNativeData">
          <pm:rowDef xmlns:pm="smNativeData" id="1618350601" r="25" hidden="1" collapsedDB="0" collapsedOL="0"/>
        </ext>
      </extLst>
    </row>
    <row r="26" spans="1:6" hidden="1" ht="17.10" customHeight="1">
      <c r="A26" s="21" t="s">
        <v>4</v>
      </c>
      <c r="B26" s="22"/>
      <c r="C26" s="4"/>
      <c r="D26" s="37" t="s">
        <v>42</v>
      </c>
      <c r="E26" s="28" t="s">
        <v>43</v>
      </c>
      <c r="F26" s="37" t="s">
        <v>39</v>
      </c>
      <extLst>
        <ext uri="smNativeData">
          <pm:rowDef xmlns:pm="smNativeData" id="1618350601" r="26" hidden="1" collapsedDB="0" collapsedOL="0"/>
        </ext>
      </extLst>
    </row>
    <row r="27" spans="1:7" hidden="1" ht="17.10" customHeight="1">
      <c r="A27" s="19"/>
      <c r="B27" s="19"/>
      <c r="C27" s="19"/>
      <c r="D27" s="27">
        <f>D23+1</f>
        <v>223.206194323873007</v>
      </c>
      <c r="E27" s="27">
        <f>E14-H10+H9</f>
        <v>253.421038073873007</v>
      </c>
      <c r="F27" s="27">
        <f>F23</f>
        <v>516.412388647745956</v>
      </c>
      <c r="G27" s="15"/>
      <extLst>
        <ext uri="smNativeData">
          <pm:rowDef xmlns:pm="smNativeData" id="1618350601" r="27" hidden="1" collapsedDB="0" collapsedOL="0"/>
        </ext>
      </extLst>
    </row>
    <row r="28" spans="1:1" hidden="1" ht="17.10" customHeight="1">
      <extLst>
        <ext uri="smNativeData">
          <pm:rowDef xmlns:pm="smNativeData" id="1618350601" r="28" hidden="1" collapsedDB="0" collapsedOL="0"/>
        </ext>
      </extLst>
    </row>
    <row r="29" spans="1:1" ht="17.10" customHeight="1">
      <c r="A29" s="24"/>
    </row>
    <row r="30" spans="1:2" ht="17.10" customHeight="1">
      <c r="A30" s="25"/>
      <c r="B30" s="25"/>
    </row>
    <row r="31" spans="1:1" ht="17.10" customHeight="1"/>
    <row r="32" spans="1:1" ht="17.10" customHeight="1">
      <c r="A32" s="24"/>
    </row>
    <row r="33" spans="1:2" ht="17.10" customHeight="1">
      <c r="A33" s="25"/>
      <c r="B33" s="25"/>
    </row>
    <row r="34" spans="1:1" ht="17.10" customHeight="1"/>
  </sheetData>
  <sheetProtection password="DF31" sheet="1" autoFilter="0"/>
  <mergeCells count="2">
    <mergeCell ref="D2:E2"/>
    <mergeCell ref="F2:G2"/>
  </mergeCells>
  <printOptions>
    <extLst>
      <ext uri="smNativeData">
        <pm:pageFlags xmlns:pm="smNativeData" id="1618350601" printRowHead="0" printColHead="0" printHeadLine="0" printFootLine="0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extLst>
      <ext uri="smNativeData">
        <pm:header xmlns:pm="smNativeData" id="1618350601" l="56" r="56" t="56" b="56" borderId="0" fillId="0" vertical="0"/>
        <pm:footer xmlns:pm="smNativeData" id="1618350601" l="56" r="56" t="56" b="56" borderId="0" fillId="0" vertical="2"/>
        <pm:paperBin xmlns:pm="smNativeData" id="1618350601" Id="0" type="0" value="0"/>
        <pm:paperBin xmlns:pm="smNativeData" id="1618350601" Id="1" type="0" value="0"/>
      </ext>
    </extLst>
  </headerFooter>
  <drawing r:id="rId1"/>
  <extLst>
    <ext uri="smNativeData">
      <pm:sheetPrefs xmlns:pm="smNativeData" day="1618350601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Michael Herzog</cp:lastModifiedBy>
  <cp:revision>0</cp:revision>
  <cp:lastPrinted>2018-04-05T15:32:29Z</cp:lastPrinted>
  <dcterms:created xsi:type="dcterms:W3CDTF">2018-02-08T16:40:57Z</dcterms:created>
  <dcterms:modified xsi:type="dcterms:W3CDTF">2021-04-13T23:50:01Z</dcterms:modified>
</cp:coreProperties>
</file>